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<sst xmlns="http://schemas.openxmlformats.org/spreadsheetml/2006/main" count="155" uniqueCount="32">
  <si>
    <t>Выборы Губернатора Владимирской области</t>
  </si>
  <si>
    <t>В руб.</t>
  </si>
  <si>
    <t>1</t>
  </si>
  <si>
    <t>24.08.2018</t>
  </si>
  <si>
    <t/>
  </si>
  <si>
    <t>13.07.2018</t>
  </si>
  <si>
    <t>10.07.2018</t>
  </si>
  <si>
    <t>01.08.2018</t>
  </si>
  <si>
    <t>29.08.2018</t>
  </si>
  <si>
    <t>04.09.2018</t>
  </si>
  <si>
    <t>18.07.2018</t>
  </si>
  <si>
    <t>14.08.2018</t>
  </si>
  <si>
    <t>10.08.2018</t>
  </si>
  <si>
    <t>27.08.2018</t>
  </si>
  <si>
    <t>24.07.2018</t>
  </si>
  <si>
    <t>06.07.2018</t>
  </si>
  <si>
    <t>09.08.2018</t>
  </si>
  <si>
    <t>09.07.2018</t>
  </si>
  <si>
    <t>27.07.2018</t>
  </si>
  <si>
    <t>08.08.2018</t>
  </si>
  <si>
    <t>16.08.2018</t>
  </si>
  <si>
    <t>03.09.2018</t>
  </si>
  <si>
    <t>25.07.2018</t>
  </si>
  <si>
    <t>30.07.2018</t>
  </si>
  <si>
    <t>21.06.2018</t>
  </si>
  <si>
    <t>20.08.2018</t>
  </si>
  <si>
    <t>31.08.2018</t>
  </si>
  <si>
    <t>28.08.2018</t>
  </si>
  <si>
    <t>12.07.2018</t>
  </si>
  <si>
    <t>21.08.2018</t>
  </si>
  <si>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</si>
  <si>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По состоянию на 07.09.2018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</si>
</sst>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view="pageBreakPreview" zoomScale="90" zoomScaleSheetLayoutView="90" zoomScalePageLayoutView="0" workbookViewId="0" topLeftCell="A1">
      <selection activeCell="J16" sqref="J16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4.57421875" style="0" customWidth="1"/>
    <col min="4" max="4" width="12.421875" style="0" customWidth="1"/>
    <col min="5" max="5" width="16.421875" style="0" customWidth="1"/>
    <col min="6" max="6" width="13.28125" style="0" customWidth="1"/>
    <col min="8" max="8" width="12.8515625" style="0" customWidth="1"/>
    <col min="9" max="9" width="12.140625" style="0" customWidth="1"/>
    <col min="10" max="10" width="12.28125" style="0" bestFit="1" customWidth="1"/>
    <col min="11" max="11" width="22.57421875" style="0" customWidth="1"/>
    <col min="12" max="12" width="12.00390625" style="0" customWidth="1"/>
    <col min="13" max="13" width="23.00390625" style="0" customWidth="1"/>
  </cols>
  <sheetData>
    <row r="1" spans="1:13" ht="85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>
      <c r="M3" s="1" t="s">
        <v>31</v>
      </c>
    </row>
    <row r="4" ht="15">
      <c r="M4" s="1" t="s">
        <v>1</v>
      </c>
    </row>
    <row r="5" spans="1:13" s="12" customFormat="1" ht="15">
      <c r="A5" s="18" t="str">
        <f>"№
п/п"</f>
        <v>№
п/п</v>
      </c>
      <c r="B5" s="18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2" customFormat="1" ht="32.25" customHeight="1">
      <c r="A6" s="19"/>
      <c r="B6" s="19"/>
      <c r="C6" s="18" t="str">
        <f>"всего"</f>
        <v>всего</v>
      </c>
      <c r="D6" s="15" t="str">
        <f>"из них"</f>
        <v>из них</v>
      </c>
      <c r="E6" s="16"/>
      <c r="F6" s="16"/>
      <c r="G6" s="17"/>
      <c r="H6" s="18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>"сумма, руб."</f>
        <v>сумма, руб.</v>
      </c>
      <c r="M6" s="18" t="str">
        <f>"основание возврата"</f>
        <v>основание возврата</v>
      </c>
    </row>
    <row r="7" spans="1:13" s="12" customFormat="1" ht="48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>"дата операции"</f>
        <v>дата операции</v>
      </c>
      <c r="J7" s="18" t="str">
        <f>"сумма, руб."</f>
        <v>сумма, руб.</v>
      </c>
      <c r="K7" s="18" t="str">
        <f>"назначение платежа"</f>
        <v>назначение платежа</v>
      </c>
      <c r="L7" s="19"/>
      <c r="M7" s="19"/>
    </row>
    <row r="8" spans="1:13" s="12" customFormat="1" ht="38.25">
      <c r="A8" s="20"/>
      <c r="B8" s="20"/>
      <c r="C8" s="20"/>
      <c r="D8" s="13" t="str">
        <f>"сумма, руб."</f>
        <v>сумма, руб.</v>
      </c>
      <c r="E8" s="13" t="str">
        <f>"наименование юридического лица"</f>
        <v>наименование юридического лица</v>
      </c>
      <c r="F8" s="13" t="str">
        <f>"сумма, руб."</f>
        <v>сумма, руб.</v>
      </c>
      <c r="G8" s="13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2" customFormat="1" ht="15">
      <c r="A9" s="14" t="s">
        <v>2</v>
      </c>
      <c r="B9" s="13" t="str">
        <f>"2"</f>
        <v>2</v>
      </c>
      <c r="C9" s="13" t="str">
        <f>"3"</f>
        <v>3</v>
      </c>
      <c r="D9" s="13" t="str">
        <f>"4"</f>
        <v>4</v>
      </c>
      <c r="E9" s="13" t="str">
        <f>"5"</f>
        <v>5</v>
      </c>
      <c r="F9" s="13" t="str">
        <f>"6"</f>
        <v>6</v>
      </c>
      <c r="G9" s="13" t="str">
        <f>"7"</f>
        <v>7</v>
      </c>
      <c r="H9" s="13" t="str">
        <f>"8"</f>
        <v>8</v>
      </c>
      <c r="I9" s="13" t="str">
        <f>"9"</f>
        <v>9</v>
      </c>
      <c r="J9" s="13" t="str">
        <f>"10"</f>
        <v>10</v>
      </c>
      <c r="K9" s="13" t="str">
        <f>"11"</f>
        <v>11</v>
      </c>
      <c r="L9" s="13" t="str">
        <f>"12"</f>
        <v>12</v>
      </c>
      <c r="M9" s="13" t="str">
        <f>"13"</f>
        <v>13</v>
      </c>
    </row>
    <row r="10" spans="1:13" ht="25.5">
      <c r="A10" s="3">
        <v>1</v>
      </c>
      <c r="B10" s="4" t="str">
        <f>"Бирюков Сергей Евгеньевич"</f>
        <v>Бирюков Сергей Евгеньевич</v>
      </c>
      <c r="C10" s="5">
        <v>82100</v>
      </c>
      <c r="D10" s="5"/>
      <c r="E10" s="4">
        <f>""</f>
      </c>
      <c r="F10" s="5"/>
      <c r="G10" s="6"/>
      <c r="H10" s="5">
        <v>82100</v>
      </c>
      <c r="I10" s="7" t="s">
        <v>5</v>
      </c>
      <c r="J10" s="5">
        <v>77000</v>
      </c>
      <c r="K10" s="4" t="str">
        <f>"Финансовое обеспечение сбора подписей"</f>
        <v>Финансовое обеспечение сбора подписей</v>
      </c>
      <c r="L10" s="5"/>
      <c r="M10" s="4">
        <f>""</f>
      </c>
    </row>
    <row r="11" spans="1:13" ht="15">
      <c r="A11" s="2" t="s">
        <v>4</v>
      </c>
      <c r="B11" s="8" t="str">
        <f>"Итого по кандидату"</f>
        <v>Итого по кандидату</v>
      </c>
      <c r="C11" s="9">
        <v>82100</v>
      </c>
      <c r="D11" s="9">
        <v>0</v>
      </c>
      <c r="E11" s="8">
        <f>""</f>
      </c>
      <c r="F11" s="9">
        <v>0</v>
      </c>
      <c r="G11" s="10"/>
      <c r="H11" s="9">
        <v>82100</v>
      </c>
      <c r="I11" s="11"/>
      <c r="J11" s="9">
        <v>77000</v>
      </c>
      <c r="K11" s="8">
        <f>""</f>
      </c>
      <c r="L11" s="9">
        <v>0</v>
      </c>
      <c r="M11" s="8">
        <f>""</f>
      </c>
    </row>
    <row r="12" spans="1:13" ht="25.5">
      <c r="A12" s="3">
        <v>2</v>
      </c>
      <c r="B12" s="4" t="str">
        <f>"Глумов Сергей Иванович"</f>
        <v>Глумов Сергей Иванович</v>
      </c>
      <c r="C12" s="5">
        <v>80000</v>
      </c>
      <c r="D12" s="5"/>
      <c r="E12" s="4">
        <f>""</f>
      </c>
      <c r="F12" s="5"/>
      <c r="G12" s="6"/>
      <c r="H12" s="5">
        <v>80000</v>
      </c>
      <c r="I12" s="7" t="s">
        <v>6</v>
      </c>
      <c r="J12" s="5">
        <v>77000</v>
      </c>
      <c r="K12" s="4" t="str">
        <f>"Финансовое обеспечение сбора подписей"</f>
        <v>Финансовое обеспечение сбора подписей</v>
      </c>
      <c r="L12" s="5"/>
      <c r="M12" s="4">
        <f>""</f>
      </c>
    </row>
    <row r="13" spans="1:13" ht="15">
      <c r="A13" s="2" t="s">
        <v>4</v>
      </c>
      <c r="B13" s="8" t="str">
        <f>"Итого по кандидату"</f>
        <v>Итого по кандидату</v>
      </c>
      <c r="C13" s="9">
        <v>80000</v>
      </c>
      <c r="D13" s="9">
        <v>0</v>
      </c>
      <c r="E13" s="8">
        <f>""</f>
      </c>
      <c r="F13" s="9">
        <v>0</v>
      </c>
      <c r="G13" s="10"/>
      <c r="H13" s="9">
        <v>80000</v>
      </c>
      <c r="I13" s="11"/>
      <c r="J13" s="9">
        <v>77000</v>
      </c>
      <c r="K13" s="8">
        <f>""</f>
      </c>
      <c r="L13" s="9">
        <v>0</v>
      </c>
      <c r="M13" s="8">
        <f>""</f>
      </c>
    </row>
    <row r="14" spans="1:13" ht="25.5">
      <c r="A14" s="3">
        <v>3</v>
      </c>
      <c r="B14" s="4" t="str">
        <f>"Орлова Светлана Юрьевна"</f>
        <v>Орлова Светлана Юрьевна</v>
      </c>
      <c r="C14" s="5"/>
      <c r="D14" s="5"/>
      <c r="E14" s="4">
        <f>""</f>
      </c>
      <c r="F14" s="5"/>
      <c r="G14" s="6"/>
      <c r="H14" s="5"/>
      <c r="I14" s="7" t="s">
        <v>7</v>
      </c>
      <c r="J14" s="5">
        <v>9586500</v>
      </c>
      <c r="K14" s="4" t="str">
        <f>"Оплата других работ/услуг"</f>
        <v>Оплата других работ/услуг</v>
      </c>
      <c r="L14" s="5"/>
      <c r="M14" s="4">
        <f>""</f>
      </c>
    </row>
    <row r="15" spans="1:13" ht="25.5">
      <c r="A15" s="3" t="s">
        <v>4</v>
      </c>
      <c r="B15" s="4">
        <f>""</f>
      </c>
      <c r="C15" s="5"/>
      <c r="D15" s="5"/>
      <c r="E15" s="4">
        <f>""</f>
      </c>
      <c r="F15" s="5"/>
      <c r="G15" s="6"/>
      <c r="H15" s="5"/>
      <c r="I15" s="7" t="s">
        <v>8</v>
      </c>
      <c r="J15" s="5">
        <v>9236000</v>
      </c>
      <c r="K15" s="4" t="str">
        <f>"Иные расходы на проведение изб.камп."</f>
        <v>Иные расходы на проведение изб.камп.</v>
      </c>
      <c r="L15" s="5"/>
      <c r="M15" s="4">
        <f>""</f>
      </c>
    </row>
    <row r="16" spans="1:13" ht="25.5">
      <c r="A16" s="3" t="s">
        <v>4</v>
      </c>
      <c r="B16" s="4">
        <f>""</f>
      </c>
      <c r="C16" s="5"/>
      <c r="D16" s="5"/>
      <c r="E16" s="4">
        <f>""</f>
      </c>
      <c r="F16" s="5"/>
      <c r="G16" s="6"/>
      <c r="H16" s="5"/>
      <c r="I16" s="7" t="s">
        <v>9</v>
      </c>
      <c r="J16" s="5">
        <v>5778500</v>
      </c>
      <c r="K16" s="4" t="str">
        <f>"Оплата других работ/услуг"</f>
        <v>Оплата других работ/услуг</v>
      </c>
      <c r="L16" s="5"/>
      <c r="M16" s="4">
        <f>""</f>
      </c>
    </row>
    <row r="17" spans="1:13" ht="25.5">
      <c r="A17" s="3" t="s">
        <v>4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10</v>
      </c>
      <c r="J17" s="5">
        <v>1554000</v>
      </c>
      <c r="K17" s="4" t="str">
        <f aca="true" t="shared" si="0" ref="K17:K22">"Изг. и распр. печатных и иных агит. материалов"</f>
        <v>Изг. и распр. печатных и иных агит. материалов</v>
      </c>
      <c r="L17" s="5"/>
      <c r="M17" s="4">
        <f>""</f>
      </c>
    </row>
    <row r="18" spans="1:13" ht="25.5">
      <c r="A18" s="3" t="s">
        <v>4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11</v>
      </c>
      <c r="J18" s="5">
        <v>1265500</v>
      </c>
      <c r="K18" s="4" t="str">
        <f t="shared" si="0"/>
        <v>Изг. и распр. печатных и иных агит. материалов</v>
      </c>
      <c r="L18" s="5"/>
      <c r="M18" s="4">
        <f>""</f>
      </c>
    </row>
    <row r="19" spans="1:13" ht="25.5">
      <c r="A19" s="3" t="s">
        <v>4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12</v>
      </c>
      <c r="J19" s="5">
        <v>1068056</v>
      </c>
      <c r="K19" s="4" t="str">
        <f t="shared" si="0"/>
        <v>Изг. и распр. печатных и иных агит. материалов</v>
      </c>
      <c r="L19" s="5"/>
      <c r="M19" s="4">
        <f>""</f>
      </c>
    </row>
    <row r="20" spans="1:13" ht="25.5">
      <c r="A20" s="3" t="s">
        <v>4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13</v>
      </c>
      <c r="J20" s="5">
        <v>427000</v>
      </c>
      <c r="K20" s="4" t="str">
        <f t="shared" si="0"/>
        <v>Изг. и распр. печатных и иных агит. материалов</v>
      </c>
      <c r="L20" s="5"/>
      <c r="M20" s="4">
        <f>""</f>
      </c>
    </row>
    <row r="21" spans="1:13" ht="25.5">
      <c r="A21" s="3" t="s">
        <v>4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14</v>
      </c>
      <c r="J21" s="5">
        <v>411054.91</v>
      </c>
      <c r="K21" s="4" t="str">
        <f t="shared" si="0"/>
        <v>Изг. и распр. печатных и иных агит. материалов</v>
      </c>
      <c r="L21" s="5"/>
      <c r="M21" s="4">
        <f>""</f>
      </c>
    </row>
    <row r="22" spans="1:13" ht="25.5">
      <c r="A22" s="3" t="s">
        <v>4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11</v>
      </c>
      <c r="J22" s="5">
        <v>379500</v>
      </c>
      <c r="K22" s="4" t="str">
        <f t="shared" si="0"/>
        <v>Изг. и распр. печатных и иных агит. материалов</v>
      </c>
      <c r="L22" s="5"/>
      <c r="M22" s="4">
        <f>""</f>
      </c>
    </row>
    <row r="23" spans="1:13" ht="25.5">
      <c r="A23" s="3" t="s">
        <v>4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15</v>
      </c>
      <c r="J23" s="5">
        <v>370000</v>
      </c>
      <c r="K23" s="4" t="str">
        <f>"Оплата услуг инф-го и консульт.хар-ра"</f>
        <v>Оплата услуг инф-го и консульт.хар-ра</v>
      </c>
      <c r="L23" s="5"/>
      <c r="M23" s="4">
        <f>""</f>
      </c>
    </row>
    <row r="24" spans="1:13" ht="25.5">
      <c r="A24" s="3" t="s">
        <v>4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16</v>
      </c>
      <c r="J24" s="5">
        <v>370000</v>
      </c>
      <c r="K24" s="4" t="str">
        <f>"Оплата услуг инф-го и консульт.хар-ра"</f>
        <v>Оплата услуг инф-го и консульт.хар-ра</v>
      </c>
      <c r="L24" s="5"/>
      <c r="M24" s="4">
        <f>""</f>
      </c>
    </row>
    <row r="25" spans="1:13" ht="25.5">
      <c r="A25" s="3" t="s">
        <v>4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16</v>
      </c>
      <c r="J25" s="5">
        <v>350000</v>
      </c>
      <c r="K25" s="4" t="str">
        <f>"Оплата других работ/услуг"</f>
        <v>Оплата других работ/услуг</v>
      </c>
      <c r="L25" s="5"/>
      <c r="M25" s="4">
        <f>""</f>
      </c>
    </row>
    <row r="26" spans="1:13" ht="25.5">
      <c r="A26" s="3" t="s">
        <v>4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17</v>
      </c>
      <c r="J26" s="5">
        <v>350000</v>
      </c>
      <c r="K26" s="4" t="str">
        <f>"Оплата услуг инф-го и консульт.хар-ра"</f>
        <v>Оплата услуг инф-го и консульт.хар-ра</v>
      </c>
      <c r="L26" s="5"/>
      <c r="M26" s="4">
        <f>""</f>
      </c>
    </row>
    <row r="27" spans="1:13" ht="25.5">
      <c r="A27" s="3" t="s">
        <v>4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18</v>
      </c>
      <c r="J27" s="5">
        <v>343016</v>
      </c>
      <c r="K27" s="4" t="str">
        <f>"Изг. и распр. печатных и иных агит. материалов"</f>
        <v>Изг. и распр. печатных и иных агит. материалов</v>
      </c>
      <c r="L27" s="5"/>
      <c r="M27" s="4">
        <f>""</f>
      </c>
    </row>
    <row r="28" spans="1:13" ht="25.5">
      <c r="A28" s="3" t="s">
        <v>4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19</v>
      </c>
      <c r="J28" s="5">
        <v>303000</v>
      </c>
      <c r="K28" s="4" t="str">
        <f>"Оплата услуг инф-го и консульт.хар-ра"</f>
        <v>Оплата услуг инф-го и консульт.хар-ра</v>
      </c>
      <c r="L28" s="5"/>
      <c r="M28" s="4">
        <f>""</f>
      </c>
    </row>
    <row r="29" spans="1:13" ht="25.5">
      <c r="A29" s="3" t="s">
        <v>4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15</v>
      </c>
      <c r="J29" s="5">
        <v>303000</v>
      </c>
      <c r="K29" s="4" t="str">
        <f>"Оплата услуг инф-го и консульт.хар-ра"</f>
        <v>Оплата услуг инф-го и консульт.хар-ра</v>
      </c>
      <c r="L29" s="5"/>
      <c r="M29" s="4">
        <f>""</f>
      </c>
    </row>
    <row r="30" spans="1:13" ht="25.5">
      <c r="A30" s="3" t="s">
        <v>4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20</v>
      </c>
      <c r="J30" s="5">
        <v>300000</v>
      </c>
      <c r="K30" s="4" t="str">
        <f>"Иные расходы на проведение изб.камп."</f>
        <v>Иные расходы на проведение изб.камп.</v>
      </c>
      <c r="L30" s="5"/>
      <c r="M30" s="4">
        <f>""</f>
      </c>
    </row>
    <row r="31" spans="1:13" ht="25.5">
      <c r="A31" s="3" t="s">
        <v>4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14</v>
      </c>
      <c r="J31" s="5">
        <v>237000</v>
      </c>
      <c r="K31" s="4" t="str">
        <f aca="true" t="shared" si="1" ref="K31:K37">"Изг. и распр. печатных и иных агит. материалов"</f>
        <v>Изг. и распр. печатных и иных агит. материалов</v>
      </c>
      <c r="L31" s="5"/>
      <c r="M31" s="4">
        <f>""</f>
      </c>
    </row>
    <row r="32" spans="1:13" ht="25.5">
      <c r="A32" s="3" t="s">
        <v>4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13</v>
      </c>
      <c r="J32" s="5">
        <v>224000</v>
      </c>
      <c r="K32" s="4" t="str">
        <f t="shared" si="1"/>
        <v>Изг. и распр. печатных и иных агит. материалов</v>
      </c>
      <c r="L32" s="5"/>
      <c r="M32" s="4">
        <f>""</f>
      </c>
    </row>
    <row r="33" spans="1:13" ht="25.5">
      <c r="A33" s="3" t="s">
        <v>4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13</v>
      </c>
      <c r="J33" s="5">
        <v>220000</v>
      </c>
      <c r="K33" s="4" t="str">
        <f t="shared" si="1"/>
        <v>Изг. и распр. печатных и иных агит. материалов</v>
      </c>
      <c r="L33" s="5"/>
      <c r="M33" s="4">
        <f>""</f>
      </c>
    </row>
    <row r="34" spans="1:13" ht="25.5">
      <c r="A34" s="3" t="s">
        <v>4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13</v>
      </c>
      <c r="J34" s="5">
        <v>197000</v>
      </c>
      <c r="K34" s="4" t="str">
        <f t="shared" si="1"/>
        <v>Изг. и распр. печатных и иных агит. материалов</v>
      </c>
      <c r="L34" s="5"/>
      <c r="M34" s="4">
        <f>""</f>
      </c>
    </row>
    <row r="35" spans="1:13" ht="25.5">
      <c r="A35" s="3" t="s">
        <v>4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13</v>
      </c>
      <c r="J35" s="5">
        <v>195000</v>
      </c>
      <c r="K35" s="4" t="str">
        <f t="shared" si="1"/>
        <v>Изг. и распр. печатных и иных агит. материалов</v>
      </c>
      <c r="L35" s="5"/>
      <c r="M35" s="4">
        <f>""</f>
      </c>
    </row>
    <row r="36" spans="1:13" ht="25.5">
      <c r="A36" s="3" t="s">
        <v>4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13</v>
      </c>
      <c r="J36" s="5">
        <v>194000</v>
      </c>
      <c r="K36" s="4" t="str">
        <f t="shared" si="1"/>
        <v>Изг. и распр. печатных и иных агит. материалов</v>
      </c>
      <c r="L36" s="5"/>
      <c r="M36" s="4">
        <f>""</f>
      </c>
    </row>
    <row r="37" spans="1:13" ht="25.5">
      <c r="A37" s="3" t="s">
        <v>4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13</v>
      </c>
      <c r="J37" s="5">
        <v>193000</v>
      </c>
      <c r="K37" s="4" t="str">
        <f t="shared" si="1"/>
        <v>Изг. и распр. печатных и иных агит. материалов</v>
      </c>
      <c r="L37" s="5"/>
      <c r="M37" s="4">
        <f>""</f>
      </c>
    </row>
    <row r="38" spans="1:13" ht="25.5">
      <c r="A38" s="3" t="s">
        <v>4</v>
      </c>
      <c r="B38" s="4">
        <f>""</f>
      </c>
      <c r="C38" s="5"/>
      <c r="D38" s="5"/>
      <c r="E38" s="4">
        <f>""</f>
      </c>
      <c r="F38" s="5"/>
      <c r="G38" s="6"/>
      <c r="H38" s="5"/>
      <c r="I38" s="7" t="s">
        <v>21</v>
      </c>
      <c r="J38" s="5">
        <v>185000</v>
      </c>
      <c r="K38" s="4" t="str">
        <f>"Оплата услуг инф-го и консульт.хар-ра"</f>
        <v>Оплата услуг инф-го и консульт.хар-ра</v>
      </c>
      <c r="L38" s="5"/>
      <c r="M38" s="4">
        <f>""</f>
      </c>
    </row>
    <row r="39" spans="1:13" ht="25.5">
      <c r="A39" s="3" t="s">
        <v>4</v>
      </c>
      <c r="B39" s="4">
        <f>""</f>
      </c>
      <c r="C39" s="5"/>
      <c r="D39" s="5"/>
      <c r="E39" s="4">
        <f>""</f>
      </c>
      <c r="F39" s="5"/>
      <c r="G39" s="6"/>
      <c r="H39" s="5"/>
      <c r="I39" s="7" t="s">
        <v>18</v>
      </c>
      <c r="J39" s="5">
        <v>185000</v>
      </c>
      <c r="K39" s="4" t="str">
        <f aca="true" t="shared" si="2" ref="K39:K49">"Изг. и распр. печатных и иных агит. материалов"</f>
        <v>Изг. и распр. печатных и иных агит. материалов</v>
      </c>
      <c r="L39" s="5"/>
      <c r="M39" s="4">
        <f>""</f>
      </c>
    </row>
    <row r="40" spans="1:13" ht="25.5">
      <c r="A40" s="3" t="s">
        <v>4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18</v>
      </c>
      <c r="J40" s="5">
        <v>179089</v>
      </c>
      <c r="K40" s="4" t="str">
        <f t="shared" si="2"/>
        <v>Изг. и распр. печатных и иных агит. материалов</v>
      </c>
      <c r="L40" s="5"/>
      <c r="M40" s="4">
        <f>""</f>
      </c>
    </row>
    <row r="41" spans="1:13" ht="25.5">
      <c r="A41" s="3" t="s">
        <v>4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13</v>
      </c>
      <c r="J41" s="5">
        <v>179000</v>
      </c>
      <c r="K41" s="4" t="str">
        <f t="shared" si="2"/>
        <v>Изг. и распр. печатных и иных агит. материалов</v>
      </c>
      <c r="L41" s="5"/>
      <c r="M41" s="4">
        <f>""</f>
      </c>
    </row>
    <row r="42" spans="1:13" ht="25.5">
      <c r="A42" s="3" t="s">
        <v>4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18</v>
      </c>
      <c r="J42" s="5">
        <v>175000</v>
      </c>
      <c r="K42" s="4" t="str">
        <f t="shared" si="2"/>
        <v>Изг. и распр. печатных и иных агит. материалов</v>
      </c>
      <c r="L42" s="5"/>
      <c r="M42" s="4">
        <f>""</f>
      </c>
    </row>
    <row r="43" spans="1:13" ht="25.5">
      <c r="A43" s="3" t="s">
        <v>4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18</v>
      </c>
      <c r="J43" s="5">
        <v>170000</v>
      </c>
      <c r="K43" s="4" t="str">
        <f t="shared" si="2"/>
        <v>Изг. и распр. печатных и иных агит. материалов</v>
      </c>
      <c r="L43" s="5"/>
      <c r="M43" s="4">
        <f>""</f>
      </c>
    </row>
    <row r="44" spans="1:13" ht="25.5">
      <c r="A44" s="3" t="s">
        <v>4</v>
      </c>
      <c r="B44" s="4">
        <f>""</f>
      </c>
      <c r="C44" s="5"/>
      <c r="D44" s="5"/>
      <c r="E44" s="4">
        <f>""</f>
      </c>
      <c r="F44" s="5"/>
      <c r="G44" s="6"/>
      <c r="H44" s="5"/>
      <c r="I44" s="7" t="s">
        <v>13</v>
      </c>
      <c r="J44" s="5">
        <v>167000</v>
      </c>
      <c r="K44" s="4" t="str">
        <f t="shared" si="2"/>
        <v>Изг. и распр. печатных и иных агит. материалов</v>
      </c>
      <c r="L44" s="5"/>
      <c r="M44" s="4">
        <f>""</f>
      </c>
    </row>
    <row r="45" spans="1:13" ht="25.5">
      <c r="A45" s="3" t="s">
        <v>4</v>
      </c>
      <c r="B45" s="4">
        <f>""</f>
      </c>
      <c r="C45" s="5"/>
      <c r="D45" s="5"/>
      <c r="E45" s="4">
        <f>""</f>
      </c>
      <c r="F45" s="5"/>
      <c r="G45" s="6"/>
      <c r="H45" s="5"/>
      <c r="I45" s="7" t="s">
        <v>13</v>
      </c>
      <c r="J45" s="5">
        <v>160000</v>
      </c>
      <c r="K45" s="4" t="str">
        <f t="shared" si="2"/>
        <v>Изг. и распр. печатных и иных агит. материалов</v>
      </c>
      <c r="L45" s="5"/>
      <c r="M45" s="4">
        <f>""</f>
      </c>
    </row>
    <row r="46" spans="1:13" ht="25.5">
      <c r="A46" s="3" t="s">
        <v>4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18</v>
      </c>
      <c r="J46" s="5">
        <v>160000</v>
      </c>
      <c r="K46" s="4" t="str">
        <f t="shared" si="2"/>
        <v>Изг. и распр. печатных и иных агит. материалов</v>
      </c>
      <c r="L46" s="5"/>
      <c r="M46" s="4">
        <f>""</f>
      </c>
    </row>
    <row r="47" spans="1:13" ht="25.5">
      <c r="A47" s="3" t="s">
        <v>4</v>
      </c>
      <c r="B47" s="4">
        <f>""</f>
      </c>
      <c r="C47" s="5"/>
      <c r="D47" s="5"/>
      <c r="E47" s="4">
        <f>""</f>
      </c>
      <c r="F47" s="5"/>
      <c r="G47" s="6"/>
      <c r="H47" s="5"/>
      <c r="I47" s="7" t="s">
        <v>13</v>
      </c>
      <c r="J47" s="5">
        <v>158000</v>
      </c>
      <c r="K47" s="4" t="str">
        <f t="shared" si="2"/>
        <v>Изг. и распр. печатных и иных агит. материалов</v>
      </c>
      <c r="L47" s="5"/>
      <c r="M47" s="4">
        <f>""</f>
      </c>
    </row>
    <row r="48" spans="1:13" ht="25.5">
      <c r="A48" s="3" t="s">
        <v>4</v>
      </c>
      <c r="B48" s="4">
        <f>""</f>
      </c>
      <c r="C48" s="5"/>
      <c r="D48" s="5"/>
      <c r="E48" s="4">
        <f>""</f>
      </c>
      <c r="F48" s="5"/>
      <c r="G48" s="6"/>
      <c r="H48" s="5"/>
      <c r="I48" s="7" t="s">
        <v>13</v>
      </c>
      <c r="J48" s="5">
        <v>157000</v>
      </c>
      <c r="K48" s="4" t="str">
        <f t="shared" si="2"/>
        <v>Изг. и распр. печатных и иных агит. материалов</v>
      </c>
      <c r="L48" s="5"/>
      <c r="M48" s="4">
        <f>""</f>
      </c>
    </row>
    <row r="49" spans="1:13" ht="25.5">
      <c r="A49" s="3" t="s">
        <v>4</v>
      </c>
      <c r="B49" s="4">
        <f>""</f>
      </c>
      <c r="C49" s="5"/>
      <c r="D49" s="5"/>
      <c r="E49" s="4">
        <f>""</f>
      </c>
      <c r="F49" s="5"/>
      <c r="G49" s="6"/>
      <c r="H49" s="5"/>
      <c r="I49" s="7" t="s">
        <v>13</v>
      </c>
      <c r="J49" s="5">
        <v>152000</v>
      </c>
      <c r="K49" s="4" t="str">
        <f t="shared" si="2"/>
        <v>Изг. и распр. печатных и иных агит. материалов</v>
      </c>
      <c r="L49" s="5"/>
      <c r="M49" s="4">
        <f>""</f>
      </c>
    </row>
    <row r="50" spans="1:13" ht="25.5">
      <c r="A50" s="3" t="s">
        <v>4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21</v>
      </c>
      <c r="J50" s="5">
        <v>151500</v>
      </c>
      <c r="K50" s="4" t="str">
        <f>"Оплата услуг инф-го и консульт.хар-ра"</f>
        <v>Оплата услуг инф-го и консульт.хар-ра</v>
      </c>
      <c r="L50" s="5"/>
      <c r="M50" s="4">
        <f>""</f>
      </c>
    </row>
    <row r="51" spans="1:13" ht="25.5">
      <c r="A51" s="3" t="s">
        <v>4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13</v>
      </c>
      <c r="J51" s="5">
        <v>150000</v>
      </c>
      <c r="K51" s="4" t="str">
        <f>"Изг. и распр. печатных и иных агит. материалов"</f>
        <v>Изг. и распр. печатных и иных агит. материалов</v>
      </c>
      <c r="L51" s="5"/>
      <c r="M51" s="4">
        <f>""</f>
      </c>
    </row>
    <row r="52" spans="1:13" ht="25.5">
      <c r="A52" s="3" t="s">
        <v>4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22</v>
      </c>
      <c r="J52" s="5">
        <v>150000</v>
      </c>
      <c r="K52" s="4" t="str">
        <f>"Оплата других работ/услуг"</f>
        <v>Оплата других работ/услуг</v>
      </c>
      <c r="L52" s="5"/>
      <c r="M52" s="4">
        <f>""</f>
      </c>
    </row>
    <row r="53" spans="1:13" ht="25.5">
      <c r="A53" s="3" t="s">
        <v>4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18</v>
      </c>
      <c r="J53" s="5">
        <v>150000</v>
      </c>
      <c r="K53" s="4" t="str">
        <f aca="true" t="shared" si="3" ref="K53:K71">"Изг. и распр. печатных и иных агит. материалов"</f>
        <v>Изг. и распр. печатных и иных агит. материалов</v>
      </c>
      <c r="L53" s="5"/>
      <c r="M53" s="4">
        <f>""</f>
      </c>
    </row>
    <row r="54" spans="1:13" ht="25.5">
      <c r="A54" s="3" t="s">
        <v>4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18</v>
      </c>
      <c r="J54" s="5">
        <v>146025</v>
      </c>
      <c r="K54" s="4" t="str">
        <f t="shared" si="3"/>
        <v>Изг. и распр. печатных и иных агит. материалов</v>
      </c>
      <c r="L54" s="5"/>
      <c r="M54" s="4">
        <f>""</f>
      </c>
    </row>
    <row r="55" spans="1:13" ht="25.5">
      <c r="A55" s="3" t="s">
        <v>4</v>
      </c>
      <c r="B55" s="4">
        <f>""</f>
      </c>
      <c r="C55" s="5"/>
      <c r="D55" s="5"/>
      <c r="E55" s="4">
        <f>""</f>
      </c>
      <c r="F55" s="5"/>
      <c r="G55" s="6"/>
      <c r="H55" s="5"/>
      <c r="I55" s="7" t="s">
        <v>18</v>
      </c>
      <c r="J55" s="5">
        <v>145500</v>
      </c>
      <c r="K55" s="4" t="str">
        <f t="shared" si="3"/>
        <v>Изг. и распр. печатных и иных агит. материалов</v>
      </c>
      <c r="L55" s="5"/>
      <c r="M55" s="4">
        <f>""</f>
      </c>
    </row>
    <row r="56" spans="1:13" ht="25.5">
      <c r="A56" s="3" t="s">
        <v>4</v>
      </c>
      <c r="B56" s="4">
        <f>""</f>
      </c>
      <c r="C56" s="5"/>
      <c r="D56" s="5"/>
      <c r="E56" s="4">
        <f>""</f>
      </c>
      <c r="F56" s="5"/>
      <c r="G56" s="6"/>
      <c r="H56" s="5"/>
      <c r="I56" s="7" t="s">
        <v>10</v>
      </c>
      <c r="J56" s="5">
        <v>143550</v>
      </c>
      <c r="K56" s="4" t="str">
        <f t="shared" si="3"/>
        <v>Изг. и распр. печатных и иных агит. материалов</v>
      </c>
      <c r="L56" s="5"/>
      <c r="M56" s="4">
        <f>""</f>
      </c>
    </row>
    <row r="57" spans="1:13" ht="25.5">
      <c r="A57" s="3" t="s">
        <v>4</v>
      </c>
      <c r="B57" s="4">
        <f>""</f>
      </c>
      <c r="C57" s="5"/>
      <c r="D57" s="5"/>
      <c r="E57" s="4">
        <f>""</f>
      </c>
      <c r="F57" s="5"/>
      <c r="G57" s="6"/>
      <c r="H57" s="5"/>
      <c r="I57" s="7" t="s">
        <v>13</v>
      </c>
      <c r="J57" s="5">
        <v>143000</v>
      </c>
      <c r="K57" s="4" t="str">
        <f t="shared" si="3"/>
        <v>Изг. и распр. печатных и иных агит. материалов</v>
      </c>
      <c r="L57" s="5"/>
      <c r="M57" s="4">
        <f>""</f>
      </c>
    </row>
    <row r="58" spans="1:13" ht="25.5">
      <c r="A58" s="3" t="s">
        <v>4</v>
      </c>
      <c r="B58" s="4">
        <f>""</f>
      </c>
      <c r="C58" s="5"/>
      <c r="D58" s="5"/>
      <c r="E58" s="4">
        <f>""</f>
      </c>
      <c r="F58" s="5"/>
      <c r="G58" s="6"/>
      <c r="H58" s="5"/>
      <c r="I58" s="7" t="s">
        <v>18</v>
      </c>
      <c r="J58" s="5">
        <v>142500</v>
      </c>
      <c r="K58" s="4" t="str">
        <f t="shared" si="3"/>
        <v>Изг. и распр. печатных и иных агит. материалов</v>
      </c>
      <c r="L58" s="5"/>
      <c r="M58" s="4">
        <f>""</f>
      </c>
    </row>
    <row r="59" spans="1:13" ht="25.5">
      <c r="A59" s="3" t="s">
        <v>4</v>
      </c>
      <c r="B59" s="4">
        <f>""</f>
      </c>
      <c r="C59" s="5"/>
      <c r="D59" s="5"/>
      <c r="E59" s="4">
        <f>""</f>
      </c>
      <c r="F59" s="5"/>
      <c r="G59" s="6"/>
      <c r="H59" s="5"/>
      <c r="I59" s="7" t="s">
        <v>13</v>
      </c>
      <c r="J59" s="5">
        <v>142000</v>
      </c>
      <c r="K59" s="4" t="str">
        <f t="shared" si="3"/>
        <v>Изг. и распр. печатных и иных агит. материалов</v>
      </c>
      <c r="L59" s="5"/>
      <c r="M59" s="4">
        <f>""</f>
      </c>
    </row>
    <row r="60" spans="1:13" ht="25.5">
      <c r="A60" s="3" t="s">
        <v>4</v>
      </c>
      <c r="B60" s="4">
        <f>""</f>
      </c>
      <c r="C60" s="5"/>
      <c r="D60" s="5"/>
      <c r="E60" s="4">
        <f>""</f>
      </c>
      <c r="F60" s="5"/>
      <c r="G60" s="6"/>
      <c r="H60" s="5"/>
      <c r="I60" s="7" t="s">
        <v>18</v>
      </c>
      <c r="J60" s="5">
        <v>140413</v>
      </c>
      <c r="K60" s="4" t="str">
        <f t="shared" si="3"/>
        <v>Изг. и распр. печатных и иных агит. материалов</v>
      </c>
      <c r="L60" s="5"/>
      <c r="M60" s="4">
        <f>""</f>
      </c>
    </row>
    <row r="61" spans="1:13" ht="25.5">
      <c r="A61" s="3" t="s">
        <v>4</v>
      </c>
      <c r="B61" s="4">
        <f>""</f>
      </c>
      <c r="C61" s="5"/>
      <c r="D61" s="5"/>
      <c r="E61" s="4">
        <f>""</f>
      </c>
      <c r="F61" s="5"/>
      <c r="G61" s="6"/>
      <c r="H61" s="5"/>
      <c r="I61" s="7" t="s">
        <v>13</v>
      </c>
      <c r="J61" s="5">
        <v>140000</v>
      </c>
      <c r="K61" s="4" t="str">
        <f t="shared" si="3"/>
        <v>Изг. и распр. печатных и иных агит. материалов</v>
      </c>
      <c r="L61" s="5"/>
      <c r="M61" s="4">
        <f>""</f>
      </c>
    </row>
    <row r="62" spans="1:13" ht="25.5">
      <c r="A62" s="3" t="s">
        <v>4</v>
      </c>
      <c r="B62" s="4">
        <f>""</f>
      </c>
      <c r="C62" s="5"/>
      <c r="D62" s="5"/>
      <c r="E62" s="4">
        <f>""</f>
      </c>
      <c r="F62" s="5"/>
      <c r="G62" s="6"/>
      <c r="H62" s="5"/>
      <c r="I62" s="7" t="s">
        <v>18</v>
      </c>
      <c r="J62" s="5">
        <v>137900</v>
      </c>
      <c r="K62" s="4" t="str">
        <f t="shared" si="3"/>
        <v>Изг. и распр. печатных и иных агит. материалов</v>
      </c>
      <c r="L62" s="5"/>
      <c r="M62" s="4">
        <f>""</f>
      </c>
    </row>
    <row r="63" spans="1:13" ht="25.5">
      <c r="A63" s="3" t="s">
        <v>4</v>
      </c>
      <c r="B63" s="4">
        <f>""</f>
      </c>
      <c r="C63" s="5"/>
      <c r="D63" s="5"/>
      <c r="E63" s="4">
        <f>""</f>
      </c>
      <c r="F63" s="5"/>
      <c r="G63" s="6"/>
      <c r="H63" s="5"/>
      <c r="I63" s="7" t="s">
        <v>13</v>
      </c>
      <c r="J63" s="5">
        <v>137000</v>
      </c>
      <c r="K63" s="4" t="str">
        <f t="shared" si="3"/>
        <v>Изг. и распр. печатных и иных агит. материалов</v>
      </c>
      <c r="L63" s="5"/>
      <c r="M63" s="4">
        <f>""</f>
      </c>
    </row>
    <row r="64" spans="1:13" ht="25.5">
      <c r="A64" s="3" t="s">
        <v>4</v>
      </c>
      <c r="B64" s="4">
        <f>""</f>
      </c>
      <c r="C64" s="5"/>
      <c r="D64" s="5"/>
      <c r="E64" s="4">
        <f>""</f>
      </c>
      <c r="F64" s="5"/>
      <c r="G64" s="6"/>
      <c r="H64" s="5"/>
      <c r="I64" s="7" t="s">
        <v>18</v>
      </c>
      <c r="J64" s="5">
        <v>125379</v>
      </c>
      <c r="K64" s="4" t="str">
        <f t="shared" si="3"/>
        <v>Изг. и распр. печатных и иных агит. материалов</v>
      </c>
      <c r="L64" s="5"/>
      <c r="M64" s="4">
        <f>""</f>
      </c>
    </row>
    <row r="65" spans="1:13" ht="25.5">
      <c r="A65" s="3" t="s">
        <v>4</v>
      </c>
      <c r="B65" s="4">
        <f>""</f>
      </c>
      <c r="C65" s="5"/>
      <c r="D65" s="5"/>
      <c r="E65" s="4">
        <f>""</f>
      </c>
      <c r="F65" s="5"/>
      <c r="G65" s="6"/>
      <c r="H65" s="5"/>
      <c r="I65" s="7" t="s">
        <v>18</v>
      </c>
      <c r="J65" s="5">
        <v>123858</v>
      </c>
      <c r="K65" s="4" t="str">
        <f t="shared" si="3"/>
        <v>Изг. и распр. печатных и иных агит. материалов</v>
      </c>
      <c r="L65" s="5"/>
      <c r="M65" s="4">
        <f>""</f>
      </c>
    </row>
    <row r="66" spans="1:13" ht="25.5">
      <c r="A66" s="3" t="s">
        <v>4</v>
      </c>
      <c r="B66" s="4">
        <f>""</f>
      </c>
      <c r="C66" s="5"/>
      <c r="D66" s="5"/>
      <c r="E66" s="4">
        <f>""</f>
      </c>
      <c r="F66" s="5"/>
      <c r="G66" s="6"/>
      <c r="H66" s="5"/>
      <c r="I66" s="7" t="s">
        <v>18</v>
      </c>
      <c r="J66" s="5">
        <v>120000</v>
      </c>
      <c r="K66" s="4" t="str">
        <f t="shared" si="3"/>
        <v>Изг. и распр. печатных и иных агит. материалов</v>
      </c>
      <c r="L66" s="5"/>
      <c r="M66" s="4">
        <f>""</f>
      </c>
    </row>
    <row r="67" spans="1:13" ht="25.5">
      <c r="A67" s="3" t="s">
        <v>4</v>
      </c>
      <c r="B67" s="4">
        <f>""</f>
      </c>
      <c r="C67" s="5"/>
      <c r="D67" s="5"/>
      <c r="E67" s="4">
        <f>""</f>
      </c>
      <c r="F67" s="5"/>
      <c r="G67" s="6"/>
      <c r="H67" s="5"/>
      <c r="I67" s="7" t="s">
        <v>23</v>
      </c>
      <c r="J67" s="5">
        <v>119250</v>
      </c>
      <c r="K67" s="4" t="str">
        <f t="shared" si="3"/>
        <v>Изг. и распр. печатных и иных агит. материалов</v>
      </c>
      <c r="L67" s="5"/>
      <c r="M67" s="4">
        <f>""</f>
      </c>
    </row>
    <row r="68" spans="1:13" ht="25.5">
      <c r="A68" s="3" t="s">
        <v>4</v>
      </c>
      <c r="B68" s="4">
        <f>""</f>
      </c>
      <c r="C68" s="5"/>
      <c r="D68" s="5"/>
      <c r="E68" s="4">
        <f>""</f>
      </c>
      <c r="F68" s="5"/>
      <c r="G68" s="6"/>
      <c r="H68" s="5"/>
      <c r="I68" s="7" t="s">
        <v>18</v>
      </c>
      <c r="J68" s="5">
        <v>110021</v>
      </c>
      <c r="K68" s="4" t="str">
        <f t="shared" si="3"/>
        <v>Изг. и распр. печатных и иных агит. материалов</v>
      </c>
      <c r="L68" s="5"/>
      <c r="M68" s="4">
        <f>""</f>
      </c>
    </row>
    <row r="69" spans="1:13" ht="25.5">
      <c r="A69" s="3" t="s">
        <v>4</v>
      </c>
      <c r="B69" s="4">
        <f>""</f>
      </c>
      <c r="C69" s="5"/>
      <c r="D69" s="5"/>
      <c r="E69" s="4">
        <f>""</f>
      </c>
      <c r="F69" s="5"/>
      <c r="G69" s="6"/>
      <c r="H69" s="5"/>
      <c r="I69" s="7" t="s">
        <v>18</v>
      </c>
      <c r="J69" s="5">
        <v>106299</v>
      </c>
      <c r="K69" s="4" t="str">
        <f t="shared" si="3"/>
        <v>Изг. и распр. печатных и иных агит. материалов</v>
      </c>
      <c r="L69" s="5"/>
      <c r="M69" s="4">
        <f>""</f>
      </c>
    </row>
    <row r="70" spans="1:13" ht="25.5">
      <c r="A70" s="3" t="s">
        <v>4</v>
      </c>
      <c r="B70" s="4">
        <f>""</f>
      </c>
      <c r="C70" s="5"/>
      <c r="D70" s="5"/>
      <c r="E70" s="4">
        <f>""</f>
      </c>
      <c r="F70" s="5"/>
      <c r="G70" s="6"/>
      <c r="H70" s="5"/>
      <c r="I70" s="7" t="s">
        <v>14</v>
      </c>
      <c r="J70" s="5">
        <v>99662</v>
      </c>
      <c r="K70" s="4" t="str">
        <f t="shared" si="3"/>
        <v>Изг. и распр. печатных и иных агит. материалов</v>
      </c>
      <c r="L70" s="5"/>
      <c r="M70" s="4">
        <f>""</f>
      </c>
    </row>
    <row r="71" spans="1:13" ht="25.5">
      <c r="A71" s="3" t="s">
        <v>4</v>
      </c>
      <c r="B71" s="4">
        <f>""</f>
      </c>
      <c r="C71" s="5"/>
      <c r="D71" s="5"/>
      <c r="E71" s="4">
        <f>""</f>
      </c>
      <c r="F71" s="5"/>
      <c r="G71" s="6"/>
      <c r="H71" s="5"/>
      <c r="I71" s="7" t="s">
        <v>23</v>
      </c>
      <c r="J71" s="5">
        <v>99000</v>
      </c>
      <c r="K71" s="4" t="str">
        <f t="shared" si="3"/>
        <v>Изг. и распр. печатных и иных агит. материалов</v>
      </c>
      <c r="L71" s="5"/>
      <c r="M71" s="4">
        <f>""</f>
      </c>
    </row>
    <row r="72" spans="1:13" ht="25.5">
      <c r="A72" s="3" t="s">
        <v>4</v>
      </c>
      <c r="B72" s="4">
        <f>""</f>
      </c>
      <c r="C72" s="5"/>
      <c r="D72" s="5"/>
      <c r="E72" s="4">
        <f>""</f>
      </c>
      <c r="F72" s="5"/>
      <c r="G72" s="6"/>
      <c r="H72" s="5"/>
      <c r="I72" s="7" t="s">
        <v>24</v>
      </c>
      <c r="J72" s="5">
        <v>67000</v>
      </c>
      <c r="K72" s="4" t="str">
        <f>"Финансовое обеспечение сбора подписей"</f>
        <v>Финансовое обеспечение сбора подписей</v>
      </c>
      <c r="L72" s="5"/>
      <c r="M72" s="4">
        <f>""</f>
      </c>
    </row>
    <row r="73" spans="1:13" ht="25.5">
      <c r="A73" s="3" t="s">
        <v>4</v>
      </c>
      <c r="B73" s="4">
        <f>""</f>
      </c>
      <c r="C73" s="5"/>
      <c r="D73" s="5"/>
      <c r="E73" s="4">
        <f>""</f>
      </c>
      <c r="F73" s="5"/>
      <c r="G73" s="6"/>
      <c r="H73" s="5"/>
      <c r="I73" s="7" t="s">
        <v>23</v>
      </c>
      <c r="J73" s="5">
        <v>82400</v>
      </c>
      <c r="K73" s="4" t="str">
        <f>"Изг. и распр. печатных и иных агит. материалов"</f>
        <v>Изг. и распр. печатных и иных агит. материалов</v>
      </c>
      <c r="L73" s="5"/>
      <c r="M73" s="4">
        <f>""</f>
      </c>
    </row>
    <row r="74" spans="1:13" ht="25.5">
      <c r="A74" s="3" t="s">
        <v>4</v>
      </c>
      <c r="B74" s="4">
        <f>""</f>
      </c>
      <c r="C74" s="5"/>
      <c r="D74" s="5"/>
      <c r="E74" s="4">
        <f>""</f>
      </c>
      <c r="F74" s="5"/>
      <c r="G74" s="6"/>
      <c r="H74" s="5"/>
      <c r="I74" s="7" t="s">
        <v>23</v>
      </c>
      <c r="J74" s="5">
        <v>57252</v>
      </c>
      <c r="K74" s="4" t="str">
        <f>"Изг. и распр. печатных и иных агит. материалов"</f>
        <v>Изг. и распр. печатных и иных агит. материалов</v>
      </c>
      <c r="L74" s="5"/>
      <c r="M74" s="4">
        <f>""</f>
      </c>
    </row>
    <row r="75" spans="1:13" ht="25.5">
      <c r="A75" s="3" t="s">
        <v>4</v>
      </c>
      <c r="B75" s="4">
        <f>""</f>
      </c>
      <c r="C75" s="5"/>
      <c r="D75" s="5"/>
      <c r="E75" s="4">
        <f>""</f>
      </c>
      <c r="F75" s="5"/>
      <c r="G75" s="6"/>
      <c r="H75" s="5"/>
      <c r="I75" s="7" t="s">
        <v>25</v>
      </c>
      <c r="J75" s="5">
        <v>57200</v>
      </c>
      <c r="K75" s="4" t="str">
        <f>"Агитация через редакции период.печат.изд"</f>
        <v>Агитация через редакции период.печат.изд</v>
      </c>
      <c r="L75" s="5"/>
      <c r="M75" s="4">
        <f>""</f>
      </c>
    </row>
    <row r="76" spans="1:13" ht="25.5">
      <c r="A76" s="3" t="s">
        <v>4</v>
      </c>
      <c r="B76" s="4">
        <f>""</f>
      </c>
      <c r="C76" s="5"/>
      <c r="D76" s="5"/>
      <c r="E76" s="4">
        <f>""</f>
      </c>
      <c r="F76" s="5"/>
      <c r="G76" s="6"/>
      <c r="H76" s="5"/>
      <c r="I76" s="7" t="s">
        <v>26</v>
      </c>
      <c r="J76" s="5">
        <v>53377</v>
      </c>
      <c r="K76" s="4" t="str">
        <f>"Изг. и распр. печатных и иных агит. материалов"</f>
        <v>Изг. и распр. печатных и иных агит. материалов</v>
      </c>
      <c r="L76" s="5"/>
      <c r="M76" s="4">
        <f>""</f>
      </c>
    </row>
    <row r="77" spans="1:13" ht="15">
      <c r="A77" s="2" t="s">
        <v>4</v>
      </c>
      <c r="B77" s="8" t="str">
        <f>"Итого по кандидату"</f>
        <v>Итого по кандидату</v>
      </c>
      <c r="C77" s="9">
        <v>40100000</v>
      </c>
      <c r="D77" s="9">
        <v>0</v>
      </c>
      <c r="E77" s="8">
        <f>""</f>
      </c>
      <c r="F77" s="9">
        <v>0</v>
      </c>
      <c r="G77" s="10"/>
      <c r="H77" s="9">
        <v>40100000</v>
      </c>
      <c r="I77" s="11"/>
      <c r="J77" s="9">
        <v>39122301.91</v>
      </c>
      <c r="K77" s="8">
        <f>""</f>
      </c>
      <c r="L77" s="9">
        <v>0</v>
      </c>
      <c r="M77" s="8">
        <f>""</f>
      </c>
    </row>
    <row r="78" spans="1:13" ht="25.5">
      <c r="A78" s="3">
        <v>4</v>
      </c>
      <c r="B78" s="4" t="str">
        <f>"Сипягин Владимир Владимирович"</f>
        <v>Сипягин Владимир Владимирович</v>
      </c>
      <c r="C78" s="5"/>
      <c r="D78" s="5"/>
      <c r="E78" s="4">
        <f>""</f>
      </c>
      <c r="F78" s="5"/>
      <c r="G78" s="6"/>
      <c r="H78" s="5"/>
      <c r="I78" s="7" t="s">
        <v>6</v>
      </c>
      <c r="J78" s="5">
        <v>1860000</v>
      </c>
      <c r="K78" s="4" t="str">
        <f>"Изг. и распр. печатных и иных агит. материалов"</f>
        <v>Изг. и распр. печатных и иных агит. материалов</v>
      </c>
      <c r="L78" s="5"/>
      <c r="M78" s="4">
        <f>""</f>
      </c>
    </row>
    <row r="79" spans="1:13" ht="25.5">
      <c r="A79" s="3" t="s">
        <v>4</v>
      </c>
      <c r="B79" s="4">
        <f>""</f>
      </c>
      <c r="C79" s="5"/>
      <c r="D79" s="5"/>
      <c r="E79" s="4">
        <f>""</f>
      </c>
      <c r="F79" s="5"/>
      <c r="G79" s="6"/>
      <c r="H79" s="5"/>
      <c r="I79" s="7" t="s">
        <v>6</v>
      </c>
      <c r="J79" s="5">
        <v>317340</v>
      </c>
      <c r="K79" s="4" t="str">
        <f>"Изг. и распр. печатных и иных агит. материалов"</f>
        <v>Изг. и распр. печатных и иных агит. материалов</v>
      </c>
      <c r="L79" s="5"/>
      <c r="M79" s="4">
        <f>""</f>
      </c>
    </row>
    <row r="80" spans="1:13" ht="25.5">
      <c r="A80" s="3" t="s">
        <v>4</v>
      </c>
      <c r="B80" s="4">
        <f>""</f>
      </c>
      <c r="C80" s="5"/>
      <c r="D80" s="5"/>
      <c r="E80" s="4">
        <f>""</f>
      </c>
      <c r="F80" s="5"/>
      <c r="G80" s="6"/>
      <c r="H80" s="5"/>
      <c r="I80" s="7" t="s">
        <v>3</v>
      </c>
      <c r="J80" s="5">
        <v>299200</v>
      </c>
      <c r="K80" s="4" t="str">
        <f>"Изг. и распр. печатных и иных агит. материалов"</f>
        <v>Изг. и распр. печатных и иных агит. материалов</v>
      </c>
      <c r="L80" s="5"/>
      <c r="M80" s="4">
        <f>""</f>
      </c>
    </row>
    <row r="81" spans="1:13" ht="25.5">
      <c r="A81" s="3" t="s">
        <v>4</v>
      </c>
      <c r="B81" s="4">
        <f>""</f>
      </c>
      <c r="C81" s="5"/>
      <c r="D81" s="5"/>
      <c r="E81" s="4">
        <f>""</f>
      </c>
      <c r="F81" s="5"/>
      <c r="G81" s="6"/>
      <c r="H81" s="5"/>
      <c r="I81" s="7" t="s">
        <v>27</v>
      </c>
      <c r="J81" s="5">
        <v>252000</v>
      </c>
      <c r="K81" s="4" t="str">
        <f>"Изг. и распр. печатных и иных агит. материалов"</f>
        <v>Изг. и распр. печатных и иных агит. материалов</v>
      </c>
      <c r="L81" s="5"/>
      <c r="M81" s="4">
        <f>""</f>
      </c>
    </row>
    <row r="82" spans="1:13" ht="25.5">
      <c r="A82" s="3" t="s">
        <v>4</v>
      </c>
      <c r="B82" s="4">
        <f>""</f>
      </c>
      <c r="C82" s="5"/>
      <c r="D82" s="5"/>
      <c r="E82" s="4">
        <f>""</f>
      </c>
      <c r="F82" s="5"/>
      <c r="G82" s="6"/>
      <c r="H82" s="5"/>
      <c r="I82" s="7" t="s">
        <v>28</v>
      </c>
      <c r="J82" s="5">
        <v>204000</v>
      </c>
      <c r="K82" s="4" t="str">
        <f>"Изг. и распр. печатных и иных агит. материалов"</f>
        <v>Изг. и распр. печатных и иных агит. материалов</v>
      </c>
      <c r="L82" s="5"/>
      <c r="M82" s="4">
        <f>""</f>
      </c>
    </row>
    <row r="83" spans="1:13" ht="25.5">
      <c r="A83" s="3" t="s">
        <v>4</v>
      </c>
      <c r="B83" s="4">
        <f>""</f>
      </c>
      <c r="C83" s="5"/>
      <c r="D83" s="5"/>
      <c r="E83" s="4">
        <f>""</f>
      </c>
      <c r="F83" s="5"/>
      <c r="G83" s="6"/>
      <c r="H83" s="5"/>
      <c r="I83" s="7" t="s">
        <v>29</v>
      </c>
      <c r="J83" s="5">
        <v>105300</v>
      </c>
      <c r="K83" s="4" t="str">
        <f>"Агитация через орг. телерадиовещание"</f>
        <v>Агитация через орг. телерадиовещание</v>
      </c>
      <c r="L83" s="5"/>
      <c r="M83" s="4">
        <f>""</f>
      </c>
    </row>
    <row r="84" spans="1:13" ht="25.5">
      <c r="A84" s="3" t="s">
        <v>4</v>
      </c>
      <c r="B84" s="4">
        <f>""</f>
      </c>
      <c r="C84" s="5"/>
      <c r="D84" s="5"/>
      <c r="E84" s="4">
        <f>""</f>
      </c>
      <c r="F84" s="5"/>
      <c r="G84" s="6"/>
      <c r="H84" s="5"/>
      <c r="I84" s="7" t="s">
        <v>28</v>
      </c>
      <c r="J84" s="5">
        <v>91000</v>
      </c>
      <c r="K84" s="4" t="str">
        <f>"Изг. и распр. печатных и иных агит. материалов"</f>
        <v>Изг. и распр. печатных и иных агит. материалов</v>
      </c>
      <c r="L84" s="5"/>
      <c r="M84" s="4">
        <f>""</f>
      </c>
    </row>
    <row r="85" spans="1:13" ht="25.5">
      <c r="A85" s="3" t="s">
        <v>4</v>
      </c>
      <c r="B85" s="4">
        <f>""</f>
      </c>
      <c r="C85" s="5"/>
      <c r="D85" s="5"/>
      <c r="E85" s="4">
        <f>""</f>
      </c>
      <c r="F85" s="5"/>
      <c r="G85" s="6"/>
      <c r="H85" s="5"/>
      <c r="I85" s="7" t="s">
        <v>28</v>
      </c>
      <c r="J85" s="5">
        <v>91000</v>
      </c>
      <c r="K85" s="4" t="str">
        <f>"Изг. и распр. печатных и иных агит. материалов"</f>
        <v>Изг. и распр. печатных и иных агит. материалов</v>
      </c>
      <c r="L85" s="5"/>
      <c r="M85" s="4">
        <f>""</f>
      </c>
    </row>
    <row r="86" spans="1:13" ht="25.5">
      <c r="A86" s="3" t="s">
        <v>4</v>
      </c>
      <c r="B86" s="4">
        <f>""</f>
      </c>
      <c r="C86" s="5"/>
      <c r="D86" s="5"/>
      <c r="E86" s="4">
        <f>""</f>
      </c>
      <c r="F86" s="5"/>
      <c r="G86" s="6"/>
      <c r="H86" s="5"/>
      <c r="I86" s="7" t="s">
        <v>28</v>
      </c>
      <c r="J86" s="5">
        <v>90000</v>
      </c>
      <c r="K86" s="4" t="str">
        <f>"Изг. и распр. печатных и иных агит. материалов"</f>
        <v>Изг. и распр. печатных и иных агит. материалов</v>
      </c>
      <c r="L86" s="5"/>
      <c r="M86" s="4">
        <f>""</f>
      </c>
    </row>
    <row r="87" spans="1:13" ht="25.5">
      <c r="A87" s="3" t="s">
        <v>4</v>
      </c>
      <c r="B87" s="4">
        <f>""</f>
      </c>
      <c r="C87" s="5"/>
      <c r="D87" s="5"/>
      <c r="E87" s="4">
        <f>""</f>
      </c>
      <c r="F87" s="5"/>
      <c r="G87" s="6"/>
      <c r="H87" s="5"/>
      <c r="I87" s="7" t="s">
        <v>28</v>
      </c>
      <c r="J87" s="5">
        <v>90000</v>
      </c>
      <c r="K87" s="4" t="str">
        <f>"Изг. и распр. печатных и иных агит. материалов"</f>
        <v>Изг. и распр. печатных и иных агит. материалов</v>
      </c>
      <c r="L87" s="5"/>
      <c r="M87" s="4">
        <f>""</f>
      </c>
    </row>
    <row r="88" spans="1:13" ht="15">
      <c r="A88" s="2" t="s">
        <v>4</v>
      </c>
      <c r="B88" s="8" t="str">
        <f>"Итого по кандидату"</f>
        <v>Итого по кандидату</v>
      </c>
      <c r="C88" s="9">
        <v>3513340</v>
      </c>
      <c r="D88" s="9">
        <v>0</v>
      </c>
      <c r="E88" s="8">
        <f>""</f>
      </c>
      <c r="F88" s="9">
        <v>0</v>
      </c>
      <c r="G88" s="10"/>
      <c r="H88" s="9">
        <v>3511140</v>
      </c>
      <c r="I88" s="11"/>
      <c r="J88" s="9">
        <v>3399840</v>
      </c>
      <c r="K88" s="8">
        <f>""</f>
      </c>
      <c r="L88" s="9">
        <v>0</v>
      </c>
      <c r="M88" s="8">
        <f>""</f>
      </c>
    </row>
    <row r="89" spans="1:13" ht="15">
      <c r="A89" s="2"/>
      <c r="B89" s="8" t="str">
        <f>"Итого"</f>
        <v>Итого</v>
      </c>
      <c r="C89" s="9">
        <f>C11+C13+C77+C88</f>
        <v>43775440</v>
      </c>
      <c r="D89" s="9">
        <f aca="true" t="shared" si="4" ref="D89:L89">D11+D13+D77+D88</f>
        <v>0</v>
      </c>
      <c r="E89" s="9"/>
      <c r="F89" s="9">
        <f t="shared" si="4"/>
        <v>0</v>
      </c>
      <c r="G89" s="10">
        <v>0</v>
      </c>
      <c r="H89" s="9">
        <f t="shared" si="4"/>
        <v>43773240</v>
      </c>
      <c r="I89" s="9">
        <f t="shared" si="4"/>
        <v>0</v>
      </c>
      <c r="J89" s="9">
        <f t="shared" si="4"/>
        <v>42676141.91</v>
      </c>
      <c r="K89" s="9"/>
      <c r="L89" s="9">
        <f t="shared" si="4"/>
        <v>0</v>
      </c>
      <c r="M89" s="8"/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Egrul</cp:lastModifiedBy>
  <cp:lastPrinted>2018-09-07T07:58:57Z</cp:lastPrinted>
  <dcterms:created xsi:type="dcterms:W3CDTF">2018-09-07T07:20:07Z</dcterms:created>
  <dcterms:modified xsi:type="dcterms:W3CDTF">2018-09-07T07:59:01Z</dcterms:modified>
  <cp:category/>
  <cp:version/>
  <cp:contentType/>
  <cp:contentStatus/>
</cp:coreProperties>
</file>